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git\tpcclib\v2\sifutils\test\tacweigh\"/>
    </mc:Choice>
  </mc:AlternateContent>
  <xr:revisionPtr revIDLastSave="0" documentId="13_ncr:1_{C665A087-C64D-4D2E-8ADA-8BBAAD82B084}" xr6:coauthVersionLast="44" xr6:coauthVersionMax="44" xr10:uidLastSave="{00000000-0000-0000-0000-000000000000}"/>
  <bookViews>
    <workbookView xWindow="9216" yWindow="1716" windowWidth="15408" windowHeight="20736" xr2:uid="{00000000-000D-0000-FFFF-FFFF00000000}"/>
  </bookViews>
  <sheets>
    <sheet name="Tau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7" i="1" l="1"/>
  <c r="G46" i="1"/>
  <c r="G45" i="1"/>
  <c r="F47" i="1"/>
  <c r="F46" i="1"/>
  <c r="F45" i="1"/>
  <c r="E47" i="1"/>
  <c r="E46" i="1"/>
  <c r="E45" i="1"/>
  <c r="D47" i="1"/>
  <c r="D46" i="1"/>
  <c r="D45" i="1"/>
  <c r="C47" i="1"/>
  <c r="C46" i="1"/>
  <c r="C45" i="1"/>
  <c r="I23" i="1"/>
  <c r="I22" i="1"/>
  <c r="I21" i="1"/>
  <c r="H23" i="1"/>
  <c r="H22" i="1"/>
  <c r="H21" i="1"/>
  <c r="E28" i="1"/>
  <c r="E27" i="1"/>
  <c r="E26" i="1"/>
  <c r="C28" i="1"/>
  <c r="D28" i="1" s="1"/>
  <c r="C27" i="1"/>
  <c r="D27" i="1" s="1"/>
  <c r="C26" i="1"/>
  <c r="D26" i="1" s="1"/>
  <c r="D39" i="1"/>
  <c r="C40" i="1"/>
  <c r="D40" i="1" s="1"/>
  <c r="C39" i="1"/>
  <c r="E36" i="1"/>
  <c r="D36" i="1"/>
  <c r="E35" i="1"/>
  <c r="D35" i="1"/>
  <c r="E34" i="1"/>
  <c r="D34" i="1"/>
  <c r="C36" i="1"/>
  <c r="C41" i="1" s="1"/>
  <c r="D41" i="1" s="1"/>
  <c r="E41" i="1" s="1"/>
  <c r="C35" i="1"/>
  <c r="C34" i="1"/>
  <c r="F36" i="1"/>
  <c r="F35" i="1"/>
  <c r="F34" i="1"/>
  <c r="F23" i="1"/>
  <c r="F22" i="1"/>
  <c r="F21" i="1"/>
  <c r="E40" i="1" l="1"/>
  <c r="E39" i="1"/>
  <c r="C10" i="1" l="1"/>
  <c r="D10" i="1" s="1"/>
  <c r="C9" i="1"/>
  <c r="D9" i="1" s="1"/>
  <c r="C8" i="1"/>
  <c r="D8" i="1" s="1"/>
  <c r="B10" i="1"/>
  <c r="B9" i="1"/>
  <c r="B8" i="1"/>
  <c r="A10" i="1"/>
  <c r="A9" i="1"/>
  <c r="A8" i="1"/>
  <c r="F4" i="1"/>
  <c r="F3" i="1"/>
  <c r="F2" i="1"/>
  <c r="F6" i="1"/>
  <c r="D6" i="1"/>
  <c r="E4" i="1"/>
  <c r="E3" i="1"/>
  <c r="E2" i="1"/>
  <c r="D13" i="1" l="1"/>
  <c r="C13" i="1"/>
  <c r="C14" i="1" s="1"/>
  <c r="E8" i="1"/>
  <c r="D14" i="1"/>
  <c r="E14" i="1" s="1"/>
  <c r="E9" i="1"/>
  <c r="D15" i="1"/>
  <c r="E15" i="1" s="1"/>
  <c r="E10" i="1"/>
  <c r="E13" i="1" l="1"/>
</calcChain>
</file>

<file path=xl/sharedStrings.xml><?xml version="1.0" encoding="utf-8"?>
<sst xmlns="http://schemas.openxmlformats.org/spreadsheetml/2006/main" count="41" uniqueCount="24">
  <si>
    <t>SIF</t>
  </si>
  <si>
    <t>Trues</t>
  </si>
  <si>
    <t>Mazoyer</t>
  </si>
  <si>
    <t>C-11</t>
  </si>
  <si>
    <t>halflife</t>
  </si>
  <si>
    <t>lambda</t>
  </si>
  <si>
    <t>fdur</t>
  </si>
  <si>
    <t>dcTrues</t>
  </si>
  <si>
    <t>weight</t>
  </si>
  <si>
    <t>scaledW</t>
  </si>
  <si>
    <t>moderate with 10</t>
  </si>
  <si>
    <t>max</t>
  </si>
  <si>
    <t>max/10</t>
  </si>
  <si>
    <t>moderW</t>
  </si>
  <si>
    <t>TAC</t>
  </si>
  <si>
    <t>voi1</t>
  </si>
  <si>
    <t>voi2</t>
  </si>
  <si>
    <t>head</t>
  </si>
  <si>
    <t>vol</t>
  </si>
  <si>
    <t>Without decay correction</t>
  </si>
  <si>
    <t>Volume-weighted average</t>
  </si>
  <si>
    <t>head weights</t>
  </si>
  <si>
    <t>Weights based on frames only</t>
  </si>
  <si>
    <t>ndcW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</si>
</sst>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workbookViewId="0"/>
  </sheetViews>
  <sheetFormatPr defaultRowHeight="14.4" x14ac:dyDescent="0.3"/>
  <sheetData>
    <row r="1" spans="1:6" x14ac:dyDescent="0.3">
      <c r="A1" t="s">
        <v>0</v>
      </c>
      <c r="E1" t="s">
        <v>1</v>
      </c>
      <c r="F1" t="s">
        <v>6</v>
      </c>
    </row>
    <row r="2" spans="1:6" x14ac:dyDescent="0.3">
      <c r="A2">
        <v>0</v>
      </c>
      <c r="B2">
        <v>30</v>
      </c>
      <c r="C2">
        <v>2000000</v>
      </c>
      <c r="D2">
        <v>1900000</v>
      </c>
      <c r="E2">
        <f>C2-D2</f>
        <v>100000</v>
      </c>
      <c r="F2">
        <f>B2-A2</f>
        <v>30</v>
      </c>
    </row>
    <row r="3" spans="1:6" x14ac:dyDescent="0.3">
      <c r="A3">
        <v>30</v>
      </c>
      <c r="B3">
        <v>60</v>
      </c>
      <c r="C3">
        <v>2000000</v>
      </c>
      <c r="D3">
        <v>1000000</v>
      </c>
      <c r="E3">
        <f>C3-D3</f>
        <v>1000000</v>
      </c>
      <c r="F3">
        <f>B3-A3</f>
        <v>30</v>
      </c>
    </row>
    <row r="4" spans="1:6" x14ac:dyDescent="0.3">
      <c r="A4">
        <v>60</v>
      </c>
      <c r="B4">
        <v>120</v>
      </c>
      <c r="C4">
        <v>12000000</v>
      </c>
      <c r="D4">
        <v>2000000</v>
      </c>
      <c r="E4">
        <f>C4-D4</f>
        <v>10000000</v>
      </c>
      <c r="F4">
        <f>B4-A4</f>
        <v>60</v>
      </c>
    </row>
    <row r="6" spans="1:6" x14ac:dyDescent="0.3">
      <c r="A6" t="s">
        <v>2</v>
      </c>
      <c r="B6" t="s">
        <v>3</v>
      </c>
      <c r="C6" t="s">
        <v>4</v>
      </c>
      <c r="D6">
        <f>20.4*60</f>
        <v>1224</v>
      </c>
      <c r="E6" t="s">
        <v>5</v>
      </c>
      <c r="F6">
        <f>LN(2)/D6</f>
        <v>5.6629671614374618E-4</v>
      </c>
    </row>
    <row r="7" spans="1:6" x14ac:dyDescent="0.3">
      <c r="C7" t="s">
        <v>7</v>
      </c>
      <c r="D7" t="s">
        <v>8</v>
      </c>
      <c r="E7" t="s">
        <v>9</v>
      </c>
    </row>
    <row r="8" spans="1:6" x14ac:dyDescent="0.3">
      <c r="A8">
        <f t="shared" ref="A8:B10" si="0">A2</f>
        <v>0</v>
      </c>
      <c r="B8">
        <f t="shared" si="0"/>
        <v>30</v>
      </c>
      <c r="C8">
        <f>E2*EXP($F$6*$A8)*$F$6*$F2/(1-EXP(-$F$6*$F2))</f>
        <v>100851.85025242643</v>
      </c>
      <c r="D8">
        <f>$F2*$F2/C8</f>
        <v>8.9239810449421725E-3</v>
      </c>
      <c r="E8">
        <f>D8/AVERAGE(D$8:D$10)</f>
        <v>2.6393267024026228</v>
      </c>
    </row>
    <row r="9" spans="1:6" x14ac:dyDescent="0.3">
      <c r="A9">
        <f t="shared" si="0"/>
        <v>30</v>
      </c>
      <c r="B9">
        <f t="shared" si="0"/>
        <v>60</v>
      </c>
      <c r="C9">
        <f t="shared" ref="C9:C10" si="1">E3*EXP($F$6*$A9)*$F$6*$F3/(1-EXP(-$F$6*$F3))</f>
        <v>1025798.492417174</v>
      </c>
      <c r="D9">
        <f>$F3*$F3/C9</f>
        <v>8.7736529801214216E-4</v>
      </c>
      <c r="E9">
        <f>D9/AVERAGE(D$8:D$10)</f>
        <v>0.25948661781585924</v>
      </c>
    </row>
    <row r="10" spans="1:6" x14ac:dyDescent="0.3">
      <c r="A10">
        <f t="shared" si="0"/>
        <v>60</v>
      </c>
      <c r="B10">
        <f t="shared" si="0"/>
        <v>120</v>
      </c>
      <c r="C10">
        <f t="shared" si="1"/>
        <v>10522372.388645496</v>
      </c>
      <c r="D10">
        <f>$F4*$F4/C10</f>
        <v>3.4212816910801365E-4</v>
      </c>
      <c r="E10">
        <f>D10/AVERAGE(D$8:D$10)</f>
        <v>0.10118667978151806</v>
      </c>
    </row>
    <row r="12" spans="1:6" x14ac:dyDescent="0.3">
      <c r="A12" t="s">
        <v>10</v>
      </c>
      <c r="D12" t="s">
        <v>13</v>
      </c>
      <c r="E12" t="s">
        <v>9</v>
      </c>
    </row>
    <row r="13" spans="1:6" x14ac:dyDescent="0.3">
      <c r="B13" t="s">
        <v>11</v>
      </c>
      <c r="C13">
        <f>MAX(D8:D10)</f>
        <v>8.9239810449421725E-3</v>
      </c>
      <c r="D13">
        <f>IF(D8&lt;C$14,C$14,D8)</f>
        <v>8.9239810449421725E-3</v>
      </c>
      <c r="E13">
        <f>D13/AVERAGE(D$13:D$15)</f>
        <v>2.4999999999999996</v>
      </c>
    </row>
    <row r="14" spans="1:6" x14ac:dyDescent="0.3">
      <c r="B14" t="s">
        <v>12</v>
      </c>
      <c r="C14">
        <f>C13/10</f>
        <v>8.9239810449421729E-4</v>
      </c>
      <c r="D14">
        <f t="shared" ref="D14:D15" si="2">IF(D9&lt;C$14,C$14,D9)</f>
        <v>8.9239810449421729E-4</v>
      </c>
      <c r="E14">
        <f t="shared" ref="E14:E15" si="3">D14/AVERAGE(D$13:D$15)</f>
        <v>0.24999999999999997</v>
      </c>
    </row>
    <row r="15" spans="1:6" x14ac:dyDescent="0.3">
      <c r="D15">
        <f t="shared" si="2"/>
        <v>8.9239810449421729E-4</v>
      </c>
      <c r="E15">
        <f t="shared" si="3"/>
        <v>0.24999999999999997</v>
      </c>
    </row>
    <row r="19" spans="1:9" x14ac:dyDescent="0.3">
      <c r="A19" t="s">
        <v>14</v>
      </c>
      <c r="C19" t="s">
        <v>15</v>
      </c>
      <c r="D19" t="s">
        <v>16</v>
      </c>
      <c r="E19" t="s">
        <v>17</v>
      </c>
      <c r="F19" t="s">
        <v>6</v>
      </c>
      <c r="H19" t="s">
        <v>21</v>
      </c>
    </row>
    <row r="20" spans="1:9" x14ac:dyDescent="0.3">
      <c r="B20" t="s">
        <v>18</v>
      </c>
      <c r="C20">
        <v>10</v>
      </c>
      <c r="D20">
        <v>100</v>
      </c>
      <c r="E20">
        <v>1000</v>
      </c>
    </row>
    <row r="21" spans="1:9" x14ac:dyDescent="0.3">
      <c r="A21">
        <v>0</v>
      </c>
      <c r="B21">
        <v>30</v>
      </c>
      <c r="C21">
        <v>3</v>
      </c>
      <c r="D21">
        <v>2</v>
      </c>
      <c r="E21">
        <v>1</v>
      </c>
      <c r="F21">
        <f>B21-A21</f>
        <v>30</v>
      </c>
      <c r="H21">
        <f>$F21/E21</f>
        <v>30</v>
      </c>
      <c r="I21">
        <f>H21/AVERAGE(H$21:H$23)</f>
        <v>2.8920308483290489</v>
      </c>
    </row>
    <row r="22" spans="1:9" x14ac:dyDescent="0.3">
      <c r="A22">
        <v>30</v>
      </c>
      <c r="B22">
        <v>60</v>
      </c>
      <c r="C22">
        <v>500</v>
      </c>
      <c r="D22">
        <v>80</v>
      </c>
      <c r="E22">
        <v>30</v>
      </c>
      <c r="F22">
        <f>B22-A22</f>
        <v>30</v>
      </c>
      <c r="H22">
        <f t="shared" ref="H22:H23" si="4">$F22/E22</f>
        <v>1</v>
      </c>
      <c r="I22">
        <f t="shared" ref="I22:I23" si="5">H22/AVERAGE(H$21:H$23)</f>
        <v>9.640102827763497E-2</v>
      </c>
    </row>
    <row r="23" spans="1:9" x14ac:dyDescent="0.3">
      <c r="A23">
        <v>60</v>
      </c>
      <c r="B23">
        <v>120</v>
      </c>
      <c r="C23">
        <v>200</v>
      </c>
      <c r="D23">
        <v>40</v>
      </c>
      <c r="E23">
        <v>500</v>
      </c>
      <c r="F23">
        <f>B23-A23</f>
        <v>60</v>
      </c>
      <c r="H23">
        <f t="shared" si="4"/>
        <v>0.12</v>
      </c>
      <c r="I23">
        <f t="shared" si="5"/>
        <v>1.1568123393316195E-2</v>
      </c>
    </row>
    <row r="25" spans="1:9" x14ac:dyDescent="0.3">
      <c r="A25" t="s">
        <v>20</v>
      </c>
      <c r="D25" t="s">
        <v>8</v>
      </c>
      <c r="E25" t="s">
        <v>9</v>
      </c>
    </row>
    <row r="26" spans="1:9" x14ac:dyDescent="0.3">
      <c r="A26">
        <v>0</v>
      </c>
      <c r="B26">
        <v>30</v>
      </c>
      <c r="C26">
        <f>(C$20*C21+D$20*D21+E$20*E21)/(C$20+D$20+E$20)</f>
        <v>1.1081081081081081</v>
      </c>
      <c r="D26">
        <f>$F21/C26</f>
        <v>27.073170731707318</v>
      </c>
      <c r="E26">
        <f>D26/AVERAGE(D$26:D$28)</f>
        <v>2.9028522433354556</v>
      </c>
    </row>
    <row r="27" spans="1:9" x14ac:dyDescent="0.3">
      <c r="A27">
        <v>30</v>
      </c>
      <c r="B27">
        <v>60</v>
      </c>
      <c r="C27">
        <f t="shared" ref="C27:C28" si="6">(C$20*C22+D$20*D22+E$20*E22)/(C$20+D$20+E$20)</f>
        <v>38.738738738738739</v>
      </c>
      <c r="D27">
        <f t="shared" ref="D27:D28" si="7">$F22/C27</f>
        <v>0.77441860465116275</v>
      </c>
      <c r="E27">
        <f t="shared" ref="E27:E28" si="8">D27/AVERAGE(D$26:D$28)</f>
        <v>8.3035075797735128E-2</v>
      </c>
    </row>
    <row r="28" spans="1:9" x14ac:dyDescent="0.3">
      <c r="A28">
        <v>60</v>
      </c>
      <c r="B28">
        <v>120</v>
      </c>
      <c r="C28">
        <f t="shared" si="6"/>
        <v>455.85585585585585</v>
      </c>
      <c r="D28">
        <f t="shared" si="7"/>
        <v>0.13162055335968378</v>
      </c>
      <c r="E28">
        <f t="shared" si="8"/>
        <v>1.4112680866808735E-2</v>
      </c>
    </row>
    <row r="31" spans="1:9" x14ac:dyDescent="0.3">
      <c r="A31" t="s">
        <v>19</v>
      </c>
    </row>
    <row r="32" spans="1:9" x14ac:dyDescent="0.3">
      <c r="A32" t="s">
        <v>14</v>
      </c>
      <c r="C32" t="s">
        <v>15</v>
      </c>
      <c r="D32" t="s">
        <v>16</v>
      </c>
      <c r="E32" t="s">
        <v>17</v>
      </c>
      <c r="F32" t="s">
        <v>6</v>
      </c>
    </row>
    <row r="33" spans="1:7" x14ac:dyDescent="0.3">
      <c r="B33" t="s">
        <v>18</v>
      </c>
      <c r="C33">
        <v>10</v>
      </c>
      <c r="D33">
        <v>100</v>
      </c>
      <c r="E33">
        <v>1000</v>
      </c>
    </row>
    <row r="34" spans="1:7" x14ac:dyDescent="0.3">
      <c r="A34">
        <v>0</v>
      </c>
      <c r="B34">
        <v>30</v>
      </c>
      <c r="C34">
        <f>C21/(EXP($F$6*$A21)*$F$6*$F21/(1-EXP(-$F$6*$F21)))</f>
        <v>2.9746603483140572</v>
      </c>
      <c r="D34">
        <f t="shared" ref="D34:E34" si="9">D21/(EXP($F$6*$A21)*$F$6*$F21/(1-EXP(-$F$6*$F21)))</f>
        <v>1.9831068988760383</v>
      </c>
      <c r="E34">
        <f t="shared" si="9"/>
        <v>0.99155344943801915</v>
      </c>
      <c r="F34">
        <f>B34-A34</f>
        <v>30</v>
      </c>
    </row>
    <row r="35" spans="1:7" x14ac:dyDescent="0.3">
      <c r="A35">
        <v>30</v>
      </c>
      <c r="B35">
        <v>60</v>
      </c>
      <c r="C35">
        <f>C22/(EXP($F$6*$A22)*$F$6*$F22/(1-EXP(-$F$6*$F22)))</f>
        <v>487.42516556230112</v>
      </c>
      <c r="D35">
        <f>D22/(EXP($F$6*$A22)*$F$6*$F22/(1-EXP(-$F$6*$F22)))</f>
        <v>77.988026489968178</v>
      </c>
      <c r="E35">
        <f>E22/(EXP($F$6*$A22)*$F$6*$F22/(1-EXP(-$F$6*$F22)))</f>
        <v>29.245509933738067</v>
      </c>
      <c r="F35">
        <f>B35-A35</f>
        <v>30</v>
      </c>
    </row>
    <row r="36" spans="1:7" x14ac:dyDescent="0.3">
      <c r="A36">
        <v>60</v>
      </c>
      <c r="B36">
        <v>120</v>
      </c>
      <c r="C36">
        <f>C23/(EXP($F$6*$A23)*$F$6*$F23/(1-EXP(-$F$6*$F23)))</f>
        <v>190.0712050600076</v>
      </c>
      <c r="D36">
        <f>D23/(EXP($F$6*$A23)*$F$6*$F23/(1-EXP(-$F$6*$F23)))</f>
        <v>38.01424101200152</v>
      </c>
      <c r="E36">
        <f>E23/(EXP($F$6*$A23)*$F$6*$F23/(1-EXP(-$F$6*$F23)))</f>
        <v>475.17801265001901</v>
      </c>
      <c r="F36">
        <f>B36-A36</f>
        <v>60</v>
      </c>
    </row>
    <row r="38" spans="1:7" x14ac:dyDescent="0.3">
      <c r="A38" t="s">
        <v>20</v>
      </c>
      <c r="D38" t="s">
        <v>8</v>
      </c>
      <c r="E38" t="s">
        <v>9</v>
      </c>
    </row>
    <row r="39" spans="1:7" x14ac:dyDescent="0.3">
      <c r="A39">
        <v>0</v>
      </c>
      <c r="B39">
        <v>30</v>
      </c>
      <c r="C39">
        <f>(C$33*C34+D$33*D34+E$33*E34)/(C$33+D$33+E$33)</f>
        <v>1.0987484169448321</v>
      </c>
      <c r="D39">
        <f>$F34/C39</f>
        <v>27.303793604925207</v>
      </c>
      <c r="E39">
        <f>D39/AVERAGE(D$39:D$41)</f>
        <v>2.9008849570243407</v>
      </c>
    </row>
    <row r="40" spans="1:7" x14ac:dyDescent="0.3">
      <c r="A40">
        <v>30</v>
      </c>
      <c r="B40">
        <v>60</v>
      </c>
      <c r="C40">
        <f t="shared" ref="C40:C41" si="10">(C$33*C35+D$33*D35+E$33*E35)/(C$33+D$33+E$33)</f>
        <v>37.764472286808918</v>
      </c>
      <c r="D40">
        <f t="shared" ref="D40:D41" si="11">$F35/C40</f>
        <v>0.79439743715097433</v>
      </c>
      <c r="E40">
        <f t="shared" ref="E40:E41" si="12">D40/AVERAGE(D$39:D$41)</f>
        <v>8.44005638437825E-2</v>
      </c>
    </row>
    <row r="41" spans="1:7" x14ac:dyDescent="0.3">
      <c r="A41">
        <v>60</v>
      </c>
      <c r="B41">
        <v>120</v>
      </c>
      <c r="C41">
        <f t="shared" si="10"/>
        <v>433.22535928091821</v>
      </c>
      <c r="D41">
        <f t="shared" si="11"/>
        <v>0.1384960476450178</v>
      </c>
      <c r="E41">
        <f t="shared" si="12"/>
        <v>1.4714479131877361E-2</v>
      </c>
    </row>
    <row r="43" spans="1:7" x14ac:dyDescent="0.3">
      <c r="A43" t="s">
        <v>22</v>
      </c>
    </row>
    <row r="44" spans="1:7" x14ac:dyDescent="0.3">
      <c r="C44" t="s">
        <v>6</v>
      </c>
      <c r="D44" t="s">
        <v>8</v>
      </c>
      <c r="E44" t="s">
        <v>9</v>
      </c>
      <c r="F44" t="s">
        <v>23</v>
      </c>
      <c r="G44" t="s">
        <v>9</v>
      </c>
    </row>
    <row r="45" spans="1:7" x14ac:dyDescent="0.3">
      <c r="A45">
        <v>0</v>
      </c>
      <c r="B45">
        <v>30</v>
      </c>
      <c r="C45">
        <f>B45-A45</f>
        <v>30</v>
      </c>
      <c r="D45">
        <f>C45</f>
        <v>30</v>
      </c>
      <c r="E45">
        <f>D45/AVERAGE(D$45:D$47)</f>
        <v>0.75</v>
      </c>
      <c r="F45">
        <f>D45/(EXP($F$6*$A45)*$F$6*$C45/(1-EXP(-$F$6*$C45)))</f>
        <v>29.746603483140575</v>
      </c>
      <c r="G45">
        <f>F45/AVERAGE(F$45:F$47)</f>
        <v>0.76921935576460043</v>
      </c>
    </row>
    <row r="46" spans="1:7" x14ac:dyDescent="0.3">
      <c r="A46">
        <v>30</v>
      </c>
      <c r="B46">
        <v>60</v>
      </c>
      <c r="C46">
        <f t="shared" ref="C46:C47" si="13">B46-A46</f>
        <v>30</v>
      </c>
      <c r="D46">
        <f t="shared" ref="D46:D47" si="14">C46</f>
        <v>30</v>
      </c>
      <c r="E46">
        <f t="shared" ref="E46:G47" si="15">D46/AVERAGE(D$45:D$47)</f>
        <v>0.75</v>
      </c>
      <c r="F46">
        <f t="shared" ref="F46:F47" si="16">D46/(EXP($F$6*$A46)*$F$6*$C46/(1-EXP(-$F$6*$C46)))</f>
        <v>29.245509933738067</v>
      </c>
      <c r="G46">
        <f t="shared" si="15"/>
        <v>0.75626154505294541</v>
      </c>
    </row>
    <row r="47" spans="1:7" x14ac:dyDescent="0.3">
      <c r="A47">
        <v>60</v>
      </c>
      <c r="B47">
        <v>120</v>
      </c>
      <c r="C47">
        <f t="shared" si="13"/>
        <v>60</v>
      </c>
      <c r="D47">
        <f t="shared" si="14"/>
        <v>60</v>
      </c>
      <c r="E47">
        <f t="shared" si="15"/>
        <v>1.5</v>
      </c>
      <c r="F47">
        <f t="shared" si="16"/>
        <v>57.02136151800228</v>
      </c>
      <c r="G47">
        <f t="shared" si="15"/>
        <v>1.4745190991824542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2015-06-05T18:19:34Z</dcterms:created>
  <dcterms:modified xsi:type="dcterms:W3CDTF">2019-09-12T13:01:49Z</dcterms:modified>
</cp:coreProperties>
</file>